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alendário" sheetId="2" state="visible" r:id="rId4"/>
    <sheet name="Exempl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<sst xmlns="http://schemas.openxmlformats.org/spreadsheetml/2006/main" count="100" uniqueCount="70">
  <si>
    <t xml:space="preserve">Modelo de calendário de postagens · Urban360</t>
  </si>
  <si>
    <t xml:space="preserve">Um mês de conteúdo para as redes da sua empresa, organizado em uma tabela.</t>
  </si>
  <si>
    <t xml:space="preserve">Como preencher</t>
  </si>
  <si>
    <t xml:space="preserve">1. Na aba "Calendário", digite na célula C3 a data do primeiro dia do mês. As datas e os dias da semana se ajustam sozinhos.</t>
  </si>
  <si>
    <t xml:space="preserve">2. Preencha só as células com fundo amarelo-claro. As listas de Formato, Funil e Status abrem ao clicar na célula.</t>
  </si>
  <si>
    <t xml:space="preserve">3. Use a coluna "Pilar" para o grande tema do post (bastidores, produto, clientes, oferta...).</t>
  </si>
  <si>
    <t xml:space="preserve">4. Escreva primeiro o gancho (a primeira frase) e depois a legenda completa com uma única ação no final (CTA).</t>
  </si>
  <si>
    <t xml:space="preserve">5. Marque o status de cada post. O resumo no topo conta quantos estão planejados, aprovados e publicados.</t>
  </si>
  <si>
    <t xml:space="preserve">Boas práticas</t>
  </si>
  <si>
    <t xml:space="preserve">• Distribua o funil: posts de topo (atrair), meio (gerar confiança) e fundo (vender). Evite duas ofertas seguidas.</t>
  </si>
  <si>
    <t xml:space="preserve">• Alterne os formatos: nunca mais de dois iguais em sequência.</t>
  </si>
  <si>
    <t xml:space="preserve">• Marque antes as datas comemorativas e a sazonalidade do seu negócio.</t>
  </si>
  <si>
    <t xml:space="preserve">• Ritmo possível &gt; ritmo ideal: de 4 a 5 posts por semana já mantêm o perfil ativo o mês inteiro.</t>
  </si>
  <si>
    <t xml:space="preserve">A aba "Exemplo" mostra uma semana preenchida de uma pizzaria fictícia.</t>
  </si>
  <si>
    <t xml:space="preserve">Quer o mês inteiro planejado e com as artes prontas? Conheça o Plano Base em urban360.online</t>
  </si>
  <si>
    <t xml:space="preserve">Calendário de postagens</t>
  </si>
  <si>
    <t xml:space="preserve">Primeiro dia do mês:</t>
  </si>
  <si>
    <t xml:space="preserve">Planejados</t>
  </si>
  <si>
    <t xml:space="preserve">Aprovados</t>
  </si>
  <si>
    <t xml:space="preserve">Publicados</t>
  </si>
  <si>
    <t xml:space="preserve">Topo · Meio · Fundo</t>
  </si>
  <si>
    <t xml:space="preserve">Data</t>
  </si>
  <si>
    <t xml:space="preserve">Dia</t>
  </si>
  <si>
    <t xml:space="preserve">Horário</t>
  </si>
  <si>
    <t xml:space="preserve">Rede</t>
  </si>
  <si>
    <t xml:space="preserve">Formato</t>
  </si>
  <si>
    <t xml:space="preserve">Funil</t>
  </si>
  <si>
    <t xml:space="preserve">Pilar</t>
  </si>
  <si>
    <t xml:space="preserve">Gancho (1ª frase)</t>
  </si>
  <si>
    <t xml:space="preserve">Legenda e CTA</t>
  </si>
  <si>
    <t xml:space="preserve">Status</t>
  </si>
  <si>
    <t xml:space="preserve">Observações</t>
  </si>
  <si>
    <t xml:space="preserve">Células amarelas: preencha. Data e dia da semana são calculados a partir da célula C3.</t>
  </si>
  <si>
    <t xml:space="preserve">Exemplo · semana de uma pizzaria (fictícia)</t>
  </si>
  <si>
    <t xml:space="preserve">19:00</t>
  </si>
  <si>
    <t xml:space="preserve">Instagram + Facebook</t>
  </si>
  <si>
    <t xml:space="preserve">Reels</t>
  </si>
  <si>
    <t xml:space="preserve">Topo (atrair)</t>
  </si>
  <si>
    <t xml:space="preserve">Bastidores</t>
  </si>
  <si>
    <t xml:space="preserve">Do forno para a sua mesa em 90 segundos</t>
  </si>
  <si>
    <t xml:space="preserve">Mostramos como sai a nossa margherita, da massa ao forno a lenha.
Qual sabor a gente filma na próxima? Comenta aqui 👇</t>
  </si>
  <si>
    <t xml:space="preserve">Aprovado</t>
  </si>
  <si>
    <t xml:space="preserve">12:00</t>
  </si>
  <si>
    <t xml:space="preserve">Carrossel</t>
  </si>
  <si>
    <t xml:space="preserve">Meio (confiança)</t>
  </si>
  <si>
    <t xml:space="preserve">Ingredientes</t>
  </si>
  <si>
    <t xml:space="preserve">De onde vem cada ingrediente da nossa pizza</t>
  </si>
  <si>
    <t xml:space="preserve">Farinha, tomate, queijo: contamos de onde vem cada um e por que escolhemos.
Salve para mostrar para quem diz que pizza é tudo igual.</t>
  </si>
  <si>
    <t xml:space="preserve">19:30</t>
  </si>
  <si>
    <t xml:space="preserve">Estático</t>
  </si>
  <si>
    <t xml:space="preserve">Fundo (vender)</t>
  </si>
  <si>
    <t xml:space="preserve">Oferta</t>
  </si>
  <si>
    <t xml:space="preserve">Quarta da pizza grande: R$ 49,90</t>
  </si>
  <si>
    <t xml:space="preserve">Toda quarta, qualquer pizza grande por R$ 49,90, das 18h às 23h, no delivery próprio e no salão.
Peça pelo link da bio.</t>
  </si>
  <si>
    <t xml:space="preserve">Planejado</t>
  </si>
  <si>
    <t xml:space="preserve">Conferir preço com o caixa</t>
  </si>
  <si>
    <t xml:space="preserve">Instagram</t>
  </si>
  <si>
    <t xml:space="preserve">Stories</t>
  </si>
  <si>
    <t xml:space="preserve">Clientes</t>
  </si>
  <si>
    <t xml:space="preserve">Enquete: borda recheada ou tradicional?</t>
  </si>
  <si>
    <t xml:space="preserve">Enquete nos stories + repost de avaliações de clientes (com autorização).</t>
  </si>
  <si>
    <t xml:space="preserve">Ideia</t>
  </si>
  <si>
    <t xml:space="preserve">Equipe</t>
  </si>
  <si>
    <t xml:space="preserve">Conheça quem faz a sua pizza</t>
  </si>
  <si>
    <t xml:space="preserve">O pizzaiolo conta há quanto tempo está na casa e qual é a pizza favorita dele.</t>
  </si>
  <si>
    <t xml:space="preserve">Em produção</t>
  </si>
  <si>
    <t xml:space="preserve">11:00</t>
  </si>
  <si>
    <t xml:space="preserve">Cardápio</t>
  </si>
  <si>
    <t xml:space="preserve">As 5 mais pedidas do mês</t>
  </si>
  <si>
    <t xml:space="preserve">As cinco pizzas que vocês mais pediram em novembro. Qual é a sua?
Peça pelo WhatsApp do link da bio.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</si>
</sst>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General"/>
    <numFmt numFmtId="167" formatCode="dd/mm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70B2A"/>
      <name val="Arial"/>
      <family val="0"/>
      <charset val="1"/>
    </font>
    <font>
      <sz val="11"/>
      <color rgb="FF3B4270"/>
      <name val="Arial"/>
      <family val="0"/>
      <charset val="1"/>
    </font>
    <font>
      <b val="true"/>
      <sz val="13"/>
      <color rgb="FF0A35C8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5A6190"/>
      <name val="Arial"/>
      <family val="0"/>
      <charset val="1"/>
    </font>
    <font>
      <b val="true"/>
      <sz val="11"/>
      <color rgb="FF0A35C8"/>
      <name val="Arial"/>
      <family val="0"/>
      <charset val="1"/>
    </font>
    <font>
      <b val="true"/>
      <sz val="16"/>
      <color rgb="FF070B2A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5A6190"/>
      <name val="Arial"/>
      <family val="0"/>
      <charset val="1"/>
    </font>
    <font>
      <b val="true"/>
      <sz val="14"/>
      <color rgb="FF0A35C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A619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FFBEA"/>
      </patternFill>
    </fill>
    <fill>
      <patternFill patternType="solid">
        <fgColor rgb="FF070B2A"/>
        <bgColor rgb="FF000000"/>
      </patternFill>
    </fill>
    <fill>
      <patternFill patternType="solid">
        <fgColor rgb="FFFFFBE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E2F7"/>
      </left>
      <right style="thin">
        <color rgb="FFDDE2F7"/>
      </right>
      <top style="thin">
        <color rgb="FFDDE2F7"/>
      </top>
      <bottom style="thin">
        <color rgb="FFDDE2F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EF1FF"/>
        </patternFill>
      </fill>
    </dxf>
    <dxf>
      <fill>
        <patternFill>
          <bgColor rgb="FF8FF0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0B2A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EEF1FF"/>
      <rgbColor rgb="FF660066"/>
      <rgbColor rgb="FFFF8080"/>
      <rgbColor rgb="FF0066CC"/>
      <rgbColor rgb="FFDDE2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BEA"/>
      <rgbColor rgb="FF8FF0D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190"/>
      <rgbColor rgb="FF969696"/>
      <rgbColor rgb="FF0A35C8"/>
      <rgbColor rgb="FF339966"/>
      <rgbColor rgb="FF003300"/>
      <rgbColor rgb="FF333300"/>
      <rgbColor rgb="FF993300"/>
      <rgbColor rgb="FF993366"/>
      <rgbColor rgb="FF3B427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urban360.online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6.15" hidden="false" customHeight="false" outlineLevel="0" collapsed="false">
      <c r="B5" s="4" t="s">
        <v>2</v>
      </c>
    </row>
    <row r="6" customFormat="false" ht="26.85" hidden="false" customHeight="false" outlineLevel="0" collapsed="false">
      <c r="B6" s="5" t="s">
        <v>3</v>
      </c>
    </row>
    <row r="7" customFormat="false" ht="26.8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26.85" hidden="false" customHeight="false" outlineLevel="0" collapsed="false">
      <c r="B9" s="5" t="s">
        <v>6</v>
      </c>
    </row>
    <row r="10" customFormat="false" ht="26.8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3"/>
    </row>
    <row r="12" customFormat="false" ht="16.15" hidden="false" customHeight="false" outlineLevel="0" collapsed="false">
      <c r="B12" s="4" t="s">
        <v>8</v>
      </c>
    </row>
    <row r="13" customFormat="false" ht="26.8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7" t="s">
        <v>14</v>
      </c>
    </row>
  </sheetData>
  <hyperlinks>
    <hyperlink ref="B19" r:id="rId1" display="Quer o mês inteiro planejado e com as artes prontas? Conheça o Plano Base em urban360.onlin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9"/>
    <col collapsed="false" customWidth="true" hidden="false" outlineLevel="0" max="5" min="4" style="0" width="12"/>
    <col collapsed="false" customWidth="true" hidden="false" outlineLevel="0" max="6" min="6" style="0" width="17"/>
    <col collapsed="false" customWidth="true" hidden="false" outlineLevel="0" max="7" min="7" style="0" width="16"/>
    <col collapsed="false" customWidth="true" hidden="false" outlineLevel="0" max="8" min="8" style="0" width="34"/>
    <col collapsed="false" customWidth="true" hidden="false" outlineLevel="0" max="9" min="9" style="0" width="46"/>
    <col collapsed="false" customWidth="true" hidden="false" outlineLevel="0" max="10" min="10" style="0" width="13"/>
    <col collapsed="false" customWidth="true" hidden="false" outlineLevel="0" max="11" min="11" style="0" width="24"/>
  </cols>
  <sheetData>
    <row r="1" customFormat="false" ht="19.7" hidden="false" customHeight="false" outlineLevel="0" collapsed="false">
      <c r="A1" s="8" t="s">
        <v>15</v>
      </c>
    </row>
    <row r="3" customFormat="false" ht="15" hidden="false" customHeight="false" outlineLevel="0" collapsed="false">
      <c r="A3" s="9" t="s">
        <v>16</v>
      </c>
      <c r="B3" s="9"/>
      <c r="C3" s="10" t="n">
        <v>46327</v>
      </c>
      <c r="E3" s="11" t="s">
        <v>17</v>
      </c>
      <c r="F3" s="11" t="s">
        <v>18</v>
      </c>
      <c r="G3" s="11" t="s">
        <v>19</v>
      </c>
      <c r="H3" s="11" t="s">
        <v>20</v>
      </c>
    </row>
    <row r="4" customFormat="false" ht="17.35" hidden="false" customHeight="false" outlineLevel="0" collapsed="false">
      <c r="E4" s="12" t="n">
        <f aca="false">COUNTA(H7:H37)</f>
        <v>0</v>
      </c>
      <c r="F4" s="12" t="n">
        <f aca="false">COUNTIF(J7:J37,"Aprovado")+COUNTIF(J7:J37,"Publicado")</f>
        <v>0</v>
      </c>
      <c r="G4" s="12" t="n">
        <f aca="false">COUNTIF(J7:J37,"Publicado")</f>
        <v>0</v>
      </c>
      <c r="H4" s="12" t="str">
        <f aca="false">COUNTIF(F7:F37,"Topo*")&amp;" · "&amp;COUNTIF(F7:F37,"Meio*")&amp;" · "&amp;COUNTIF(F7:F37,"Fundo*")</f>
        <v>0 · 0 · 0</v>
      </c>
    </row>
    <row r="6" customFormat="false" ht="27.75" hidden="false" customHeight="true" outlineLevel="0" collapsed="false">
      <c r="A6" s="13" t="s">
        <v>21</v>
      </c>
      <c r="B6" s="13" t="s">
        <v>22</v>
      </c>
      <c r="C6" s="13" t="s">
        <v>23</v>
      </c>
      <c r="D6" s="13" t="s">
        <v>24</v>
      </c>
      <c r="E6" s="13" t="s">
        <v>25</v>
      </c>
      <c r="F6" s="13" t="s">
        <v>26</v>
      </c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</row>
    <row r="7" customFormat="false" ht="36" hidden="false" customHeight="true" outlineLevel="0" collapsed="false">
      <c r="A7" s="14" t="n">
        <f aca="false">$C$3+0</f>
        <v>46327</v>
      </c>
      <c r="B7" s="15" t="str">
        <f aca="false">CHOOSE(WEEKDAY(A7),"dom","seg","ter","qua","qui","sex","sáb")</f>
        <v>dom</v>
      </c>
      <c r="C7" s="16"/>
      <c r="D7" s="16"/>
      <c r="E7" s="16"/>
      <c r="F7" s="16"/>
      <c r="G7" s="16"/>
      <c r="H7" s="17"/>
      <c r="I7" s="17"/>
      <c r="J7" s="16"/>
      <c r="K7" s="17"/>
    </row>
    <row r="8" customFormat="false" ht="36" hidden="false" customHeight="true" outlineLevel="0" collapsed="false">
      <c r="A8" s="14" t="n">
        <f aca="false">$C$3+1</f>
        <v>46328</v>
      </c>
      <c r="B8" s="15" t="str">
        <f aca="false">CHOOSE(WEEKDAY(A8),"dom","seg","ter","qua","qui","sex","sáb")</f>
        <v>seg</v>
      </c>
      <c r="C8" s="16"/>
      <c r="D8" s="16"/>
      <c r="E8" s="16"/>
      <c r="F8" s="16"/>
      <c r="G8" s="16"/>
      <c r="H8" s="17"/>
      <c r="I8" s="17"/>
      <c r="J8" s="16"/>
      <c r="K8" s="17"/>
    </row>
    <row r="9" customFormat="false" ht="36" hidden="false" customHeight="true" outlineLevel="0" collapsed="false">
      <c r="A9" s="14" t="n">
        <f aca="false">$C$3+2</f>
        <v>46329</v>
      </c>
      <c r="B9" s="15" t="str">
        <f aca="false">CHOOSE(WEEKDAY(A9),"dom","seg","ter","qua","qui","sex","sáb")</f>
        <v>ter</v>
      </c>
      <c r="C9" s="16"/>
      <c r="D9" s="16"/>
      <c r="E9" s="16"/>
      <c r="F9" s="16"/>
      <c r="G9" s="16"/>
      <c r="H9" s="17"/>
      <c r="I9" s="17"/>
      <c r="J9" s="16"/>
      <c r="K9" s="17"/>
    </row>
    <row r="10" customFormat="false" ht="36" hidden="false" customHeight="true" outlineLevel="0" collapsed="false">
      <c r="A10" s="14" t="n">
        <f aca="false">$C$3+3</f>
        <v>46330</v>
      </c>
      <c r="B10" s="15" t="str">
        <f aca="false">CHOOSE(WEEKDAY(A10),"dom","seg","ter","qua","qui","sex","sáb")</f>
        <v>qua</v>
      </c>
      <c r="C10" s="16"/>
      <c r="D10" s="16"/>
      <c r="E10" s="16"/>
      <c r="F10" s="16"/>
      <c r="G10" s="16"/>
      <c r="H10" s="17"/>
      <c r="I10" s="17"/>
      <c r="J10" s="16"/>
      <c r="K10" s="17"/>
    </row>
    <row r="11" customFormat="false" ht="36" hidden="false" customHeight="true" outlineLevel="0" collapsed="false">
      <c r="A11" s="14" t="n">
        <f aca="false">$C$3+4</f>
        <v>46331</v>
      </c>
      <c r="B11" s="15" t="str">
        <f aca="false">CHOOSE(WEEKDAY(A11),"dom","seg","ter","qua","qui","sex","sáb")</f>
        <v>qui</v>
      </c>
      <c r="C11" s="16"/>
      <c r="D11" s="16"/>
      <c r="E11" s="16"/>
      <c r="F11" s="16"/>
      <c r="G11" s="16"/>
      <c r="H11" s="17"/>
      <c r="I11" s="17"/>
      <c r="J11" s="16"/>
      <c r="K11" s="17"/>
    </row>
    <row r="12" customFormat="false" ht="36" hidden="false" customHeight="true" outlineLevel="0" collapsed="false">
      <c r="A12" s="14" t="n">
        <f aca="false">$C$3+5</f>
        <v>46332</v>
      </c>
      <c r="B12" s="15" t="str">
        <f aca="false">CHOOSE(WEEKDAY(A12),"dom","seg","ter","qua","qui","sex","sáb")</f>
        <v>sex</v>
      </c>
      <c r="C12" s="16"/>
      <c r="D12" s="16"/>
      <c r="E12" s="16"/>
      <c r="F12" s="16"/>
      <c r="G12" s="16"/>
      <c r="H12" s="17"/>
      <c r="I12" s="17"/>
      <c r="J12" s="16"/>
      <c r="K12" s="17"/>
    </row>
    <row r="13" customFormat="false" ht="36" hidden="false" customHeight="true" outlineLevel="0" collapsed="false">
      <c r="A13" s="14" t="n">
        <f aca="false">$C$3+6</f>
        <v>46333</v>
      </c>
      <c r="B13" s="15" t="str">
        <f aca="false">CHOOSE(WEEKDAY(A13),"dom","seg","ter","qua","qui","sex","sáb")</f>
        <v>sáb</v>
      </c>
      <c r="C13" s="16"/>
      <c r="D13" s="16"/>
      <c r="E13" s="16"/>
      <c r="F13" s="16"/>
      <c r="G13" s="16"/>
      <c r="H13" s="17"/>
      <c r="I13" s="17"/>
      <c r="J13" s="16"/>
      <c r="K13" s="17"/>
    </row>
    <row r="14" customFormat="false" ht="36" hidden="false" customHeight="true" outlineLevel="0" collapsed="false">
      <c r="A14" s="14" t="n">
        <f aca="false">$C$3+7</f>
        <v>46334</v>
      </c>
      <c r="B14" s="15" t="str">
        <f aca="false">CHOOSE(WEEKDAY(A14),"dom","seg","ter","qua","qui","sex","sáb")</f>
        <v>dom</v>
      </c>
      <c r="C14" s="16"/>
      <c r="D14" s="16"/>
      <c r="E14" s="16"/>
      <c r="F14" s="16"/>
      <c r="G14" s="16"/>
      <c r="H14" s="17"/>
      <c r="I14" s="17"/>
      <c r="J14" s="16"/>
      <c r="K14" s="17"/>
    </row>
    <row r="15" customFormat="false" ht="36" hidden="false" customHeight="true" outlineLevel="0" collapsed="false">
      <c r="A15" s="14" t="n">
        <f aca="false">$C$3+8</f>
        <v>46335</v>
      </c>
      <c r="B15" s="15" t="str">
        <f aca="false">CHOOSE(WEEKDAY(A15),"dom","seg","ter","qua","qui","sex","sáb")</f>
        <v>seg</v>
      </c>
      <c r="C15" s="16"/>
      <c r="D15" s="16"/>
      <c r="E15" s="16"/>
      <c r="F15" s="16"/>
      <c r="G15" s="16"/>
      <c r="H15" s="17"/>
      <c r="I15" s="17"/>
      <c r="J15" s="16"/>
      <c r="K15" s="17"/>
    </row>
    <row r="16" customFormat="false" ht="36" hidden="false" customHeight="true" outlineLevel="0" collapsed="false">
      <c r="A16" s="14" t="n">
        <f aca="false">$C$3+9</f>
        <v>46336</v>
      </c>
      <c r="B16" s="15" t="str">
        <f aca="false">CHOOSE(WEEKDAY(A16),"dom","seg","ter","qua","qui","sex","sáb")</f>
        <v>ter</v>
      </c>
      <c r="C16" s="16"/>
      <c r="D16" s="16"/>
      <c r="E16" s="16"/>
      <c r="F16" s="16"/>
      <c r="G16" s="16"/>
      <c r="H16" s="17"/>
      <c r="I16" s="17"/>
      <c r="J16" s="16"/>
      <c r="K16" s="17"/>
    </row>
    <row r="17" customFormat="false" ht="36" hidden="false" customHeight="true" outlineLevel="0" collapsed="false">
      <c r="A17" s="14" t="n">
        <f aca="false">$C$3+10</f>
        <v>46337</v>
      </c>
      <c r="B17" s="15" t="str">
        <f aca="false">CHOOSE(WEEKDAY(A17),"dom","seg","ter","qua","qui","sex","sáb")</f>
        <v>qua</v>
      </c>
      <c r="C17" s="16"/>
      <c r="D17" s="16"/>
      <c r="E17" s="16"/>
      <c r="F17" s="16"/>
      <c r="G17" s="16"/>
      <c r="H17" s="17"/>
      <c r="I17" s="17"/>
      <c r="J17" s="16"/>
      <c r="K17" s="17"/>
    </row>
    <row r="18" customFormat="false" ht="36" hidden="false" customHeight="true" outlineLevel="0" collapsed="false">
      <c r="A18" s="14" t="n">
        <f aca="false">$C$3+11</f>
        <v>46338</v>
      </c>
      <c r="B18" s="15" t="str">
        <f aca="false">CHOOSE(WEEKDAY(A18),"dom","seg","ter","qua","qui","sex","sáb")</f>
        <v>qui</v>
      </c>
      <c r="C18" s="16"/>
      <c r="D18" s="16"/>
      <c r="E18" s="16"/>
      <c r="F18" s="16"/>
      <c r="G18" s="16"/>
      <c r="H18" s="17"/>
      <c r="I18" s="17"/>
      <c r="J18" s="16"/>
      <c r="K18" s="17"/>
    </row>
    <row r="19" customFormat="false" ht="36" hidden="false" customHeight="true" outlineLevel="0" collapsed="false">
      <c r="A19" s="14" t="n">
        <f aca="false">$C$3+12</f>
        <v>46339</v>
      </c>
      <c r="B19" s="15" t="str">
        <f aca="false">CHOOSE(WEEKDAY(A19),"dom","seg","ter","qua","qui","sex","sáb")</f>
        <v>sex</v>
      </c>
      <c r="C19" s="16"/>
      <c r="D19" s="16"/>
      <c r="E19" s="16"/>
      <c r="F19" s="16"/>
      <c r="G19" s="16"/>
      <c r="H19" s="17"/>
      <c r="I19" s="17"/>
      <c r="J19" s="16"/>
      <c r="K19" s="17"/>
    </row>
    <row r="20" customFormat="false" ht="36" hidden="false" customHeight="true" outlineLevel="0" collapsed="false">
      <c r="A20" s="14" t="n">
        <f aca="false">$C$3+13</f>
        <v>46340</v>
      </c>
      <c r="B20" s="15" t="str">
        <f aca="false">CHOOSE(WEEKDAY(A20),"dom","seg","ter","qua","qui","sex","sáb")</f>
        <v>sáb</v>
      </c>
      <c r="C20" s="16"/>
      <c r="D20" s="16"/>
      <c r="E20" s="16"/>
      <c r="F20" s="16"/>
      <c r="G20" s="16"/>
      <c r="H20" s="17"/>
      <c r="I20" s="17"/>
      <c r="J20" s="16"/>
      <c r="K20" s="17"/>
    </row>
    <row r="21" customFormat="false" ht="36" hidden="false" customHeight="true" outlineLevel="0" collapsed="false">
      <c r="A21" s="14" t="n">
        <f aca="false">$C$3+14</f>
        <v>46341</v>
      </c>
      <c r="B21" s="15" t="str">
        <f aca="false">CHOOSE(WEEKDAY(A21),"dom","seg","ter","qua","qui","sex","sáb")</f>
        <v>dom</v>
      </c>
      <c r="C21" s="16"/>
      <c r="D21" s="16"/>
      <c r="E21" s="16"/>
      <c r="F21" s="16"/>
      <c r="G21" s="16"/>
      <c r="H21" s="17"/>
      <c r="I21" s="17"/>
      <c r="J21" s="16"/>
      <c r="K21" s="17"/>
    </row>
    <row r="22" customFormat="false" ht="36" hidden="false" customHeight="true" outlineLevel="0" collapsed="false">
      <c r="A22" s="14" t="n">
        <f aca="false">$C$3+15</f>
        <v>46342</v>
      </c>
      <c r="B22" s="15" t="str">
        <f aca="false">CHOOSE(WEEKDAY(A22),"dom","seg","ter","qua","qui","sex","sáb")</f>
        <v>seg</v>
      </c>
      <c r="C22" s="16"/>
      <c r="D22" s="16"/>
      <c r="E22" s="16"/>
      <c r="F22" s="16"/>
      <c r="G22" s="16"/>
      <c r="H22" s="17"/>
      <c r="I22" s="17"/>
      <c r="J22" s="16"/>
      <c r="K22" s="17"/>
    </row>
    <row r="23" customFormat="false" ht="36" hidden="false" customHeight="true" outlineLevel="0" collapsed="false">
      <c r="A23" s="14" t="n">
        <f aca="false">$C$3+16</f>
        <v>46343</v>
      </c>
      <c r="B23" s="15" t="str">
        <f aca="false">CHOOSE(WEEKDAY(A23),"dom","seg","ter","qua","qui","sex","sáb")</f>
        <v>ter</v>
      </c>
      <c r="C23" s="16"/>
      <c r="D23" s="16"/>
      <c r="E23" s="16"/>
      <c r="F23" s="16"/>
      <c r="G23" s="16"/>
      <c r="H23" s="17"/>
      <c r="I23" s="17"/>
      <c r="J23" s="16"/>
      <c r="K23" s="17"/>
    </row>
    <row r="24" customFormat="false" ht="36" hidden="false" customHeight="true" outlineLevel="0" collapsed="false">
      <c r="A24" s="14" t="n">
        <f aca="false">$C$3+17</f>
        <v>46344</v>
      </c>
      <c r="B24" s="15" t="str">
        <f aca="false">CHOOSE(WEEKDAY(A24),"dom","seg","ter","qua","qui","sex","sáb")</f>
        <v>qua</v>
      </c>
      <c r="C24" s="16"/>
      <c r="D24" s="16"/>
      <c r="E24" s="16"/>
      <c r="F24" s="16"/>
      <c r="G24" s="16"/>
      <c r="H24" s="17"/>
      <c r="I24" s="17"/>
      <c r="J24" s="16"/>
      <c r="K24" s="17"/>
    </row>
    <row r="25" customFormat="false" ht="36" hidden="false" customHeight="true" outlineLevel="0" collapsed="false">
      <c r="A25" s="14" t="n">
        <f aca="false">$C$3+18</f>
        <v>46345</v>
      </c>
      <c r="B25" s="15" t="str">
        <f aca="false">CHOOSE(WEEKDAY(A25),"dom","seg","ter","qua","qui","sex","sáb")</f>
        <v>qui</v>
      </c>
      <c r="C25" s="16"/>
      <c r="D25" s="16"/>
      <c r="E25" s="16"/>
      <c r="F25" s="16"/>
      <c r="G25" s="16"/>
      <c r="H25" s="17"/>
      <c r="I25" s="17"/>
      <c r="J25" s="16"/>
      <c r="K25" s="17"/>
    </row>
    <row r="26" customFormat="false" ht="36" hidden="false" customHeight="true" outlineLevel="0" collapsed="false">
      <c r="A26" s="14" t="n">
        <f aca="false">$C$3+19</f>
        <v>46346</v>
      </c>
      <c r="B26" s="15" t="str">
        <f aca="false">CHOOSE(WEEKDAY(A26),"dom","seg","ter","qua","qui","sex","sáb")</f>
        <v>sex</v>
      </c>
      <c r="C26" s="16"/>
      <c r="D26" s="16"/>
      <c r="E26" s="16"/>
      <c r="F26" s="16"/>
      <c r="G26" s="16"/>
      <c r="H26" s="17"/>
      <c r="I26" s="17"/>
      <c r="J26" s="16"/>
      <c r="K26" s="17"/>
    </row>
    <row r="27" customFormat="false" ht="36" hidden="false" customHeight="true" outlineLevel="0" collapsed="false">
      <c r="A27" s="14" t="n">
        <f aca="false">$C$3+20</f>
        <v>46347</v>
      </c>
      <c r="B27" s="15" t="str">
        <f aca="false">CHOOSE(WEEKDAY(A27),"dom","seg","ter","qua","qui","sex","sáb")</f>
        <v>sáb</v>
      </c>
      <c r="C27" s="16"/>
      <c r="D27" s="16"/>
      <c r="E27" s="16"/>
      <c r="F27" s="16"/>
      <c r="G27" s="16"/>
      <c r="H27" s="17"/>
      <c r="I27" s="17"/>
      <c r="J27" s="16"/>
      <c r="K27" s="17"/>
    </row>
    <row r="28" customFormat="false" ht="36" hidden="false" customHeight="true" outlineLevel="0" collapsed="false">
      <c r="A28" s="14" t="n">
        <f aca="false">$C$3+21</f>
        <v>46348</v>
      </c>
      <c r="B28" s="15" t="str">
        <f aca="false">CHOOSE(WEEKDAY(A28),"dom","seg","ter","qua","qui","sex","sáb")</f>
        <v>dom</v>
      </c>
      <c r="C28" s="16"/>
      <c r="D28" s="16"/>
      <c r="E28" s="16"/>
      <c r="F28" s="16"/>
      <c r="G28" s="16"/>
      <c r="H28" s="17"/>
      <c r="I28" s="17"/>
      <c r="J28" s="16"/>
      <c r="K28" s="17"/>
    </row>
    <row r="29" customFormat="false" ht="36" hidden="false" customHeight="true" outlineLevel="0" collapsed="false">
      <c r="A29" s="14" t="n">
        <f aca="false">$C$3+22</f>
        <v>46349</v>
      </c>
      <c r="B29" s="15" t="str">
        <f aca="false">CHOOSE(WEEKDAY(A29),"dom","seg","ter","qua","qui","sex","sáb")</f>
        <v>seg</v>
      </c>
      <c r="C29" s="16"/>
      <c r="D29" s="16"/>
      <c r="E29" s="16"/>
      <c r="F29" s="16"/>
      <c r="G29" s="16"/>
      <c r="H29" s="17"/>
      <c r="I29" s="17"/>
      <c r="J29" s="16"/>
      <c r="K29" s="17"/>
    </row>
    <row r="30" customFormat="false" ht="36" hidden="false" customHeight="true" outlineLevel="0" collapsed="false">
      <c r="A30" s="14" t="n">
        <f aca="false">$C$3+23</f>
        <v>46350</v>
      </c>
      <c r="B30" s="15" t="str">
        <f aca="false">CHOOSE(WEEKDAY(A30),"dom","seg","ter","qua","qui","sex","sáb")</f>
        <v>ter</v>
      </c>
      <c r="C30" s="16"/>
      <c r="D30" s="16"/>
      <c r="E30" s="16"/>
      <c r="F30" s="16"/>
      <c r="G30" s="16"/>
      <c r="H30" s="17"/>
      <c r="I30" s="17"/>
      <c r="J30" s="16"/>
      <c r="K30" s="17"/>
    </row>
    <row r="31" customFormat="false" ht="36" hidden="false" customHeight="true" outlineLevel="0" collapsed="false">
      <c r="A31" s="14" t="n">
        <f aca="false">$C$3+24</f>
        <v>46351</v>
      </c>
      <c r="B31" s="15" t="str">
        <f aca="false">CHOOSE(WEEKDAY(A31),"dom","seg","ter","qua","qui","sex","sáb")</f>
        <v>qua</v>
      </c>
      <c r="C31" s="16"/>
      <c r="D31" s="16"/>
      <c r="E31" s="16"/>
      <c r="F31" s="16"/>
      <c r="G31" s="16"/>
      <c r="H31" s="17"/>
      <c r="I31" s="17"/>
      <c r="J31" s="16"/>
      <c r="K31" s="17"/>
    </row>
    <row r="32" customFormat="false" ht="36" hidden="false" customHeight="true" outlineLevel="0" collapsed="false">
      <c r="A32" s="14" t="n">
        <f aca="false">$C$3+25</f>
        <v>46352</v>
      </c>
      <c r="B32" s="15" t="str">
        <f aca="false">CHOOSE(WEEKDAY(A32),"dom","seg","ter","qua","qui","sex","sáb")</f>
        <v>qui</v>
      </c>
      <c r="C32" s="16"/>
      <c r="D32" s="16"/>
      <c r="E32" s="16"/>
      <c r="F32" s="16"/>
      <c r="G32" s="16"/>
      <c r="H32" s="17"/>
      <c r="I32" s="17"/>
      <c r="J32" s="16"/>
      <c r="K32" s="17"/>
    </row>
    <row r="33" customFormat="false" ht="36" hidden="false" customHeight="true" outlineLevel="0" collapsed="false">
      <c r="A33" s="14" t="n">
        <f aca="false">$C$3+26</f>
        <v>46353</v>
      </c>
      <c r="B33" s="15" t="str">
        <f aca="false">CHOOSE(WEEKDAY(A33),"dom","seg","ter","qua","qui","sex","sáb")</f>
        <v>sex</v>
      </c>
      <c r="C33" s="16"/>
      <c r="D33" s="16"/>
      <c r="E33" s="16"/>
      <c r="F33" s="16"/>
      <c r="G33" s="16"/>
      <c r="H33" s="17"/>
      <c r="I33" s="17"/>
      <c r="J33" s="16"/>
      <c r="K33" s="17"/>
    </row>
    <row r="34" customFormat="false" ht="36" hidden="false" customHeight="true" outlineLevel="0" collapsed="false">
      <c r="A34" s="14" t="n">
        <f aca="false">$C$3+27</f>
        <v>46354</v>
      </c>
      <c r="B34" s="15" t="str">
        <f aca="false">CHOOSE(WEEKDAY(A34),"dom","seg","ter","qua","qui","sex","sáb")</f>
        <v>sáb</v>
      </c>
      <c r="C34" s="16"/>
      <c r="D34" s="16"/>
      <c r="E34" s="16"/>
      <c r="F34" s="16"/>
      <c r="G34" s="16"/>
      <c r="H34" s="17"/>
      <c r="I34" s="17"/>
      <c r="J34" s="16"/>
      <c r="K34" s="17"/>
    </row>
    <row r="35" customFormat="false" ht="36" hidden="false" customHeight="true" outlineLevel="0" collapsed="false">
      <c r="A35" s="14" t="n">
        <f aca="false">$C$3+28</f>
        <v>46355</v>
      </c>
      <c r="B35" s="15" t="str">
        <f aca="false">CHOOSE(WEEKDAY(A35),"dom","seg","ter","qua","qui","sex","sáb")</f>
        <v>dom</v>
      </c>
      <c r="C35" s="16"/>
      <c r="D35" s="16"/>
      <c r="E35" s="16"/>
      <c r="F35" s="16"/>
      <c r="G35" s="16"/>
      <c r="H35" s="17"/>
      <c r="I35" s="17"/>
      <c r="J35" s="16"/>
      <c r="K35" s="17"/>
    </row>
    <row r="36" customFormat="false" ht="36" hidden="false" customHeight="true" outlineLevel="0" collapsed="false">
      <c r="A36" s="14" t="n">
        <f aca="false">$C$3+29</f>
        <v>46356</v>
      </c>
      <c r="B36" s="15" t="str">
        <f aca="false">CHOOSE(WEEKDAY(A36),"dom","seg","ter","qua","qui","sex","sáb")</f>
        <v>seg</v>
      </c>
      <c r="C36" s="16"/>
      <c r="D36" s="16"/>
      <c r="E36" s="16"/>
      <c r="F36" s="16"/>
      <c r="G36" s="16"/>
      <c r="H36" s="17"/>
      <c r="I36" s="17"/>
      <c r="J36" s="16"/>
      <c r="K36" s="17"/>
    </row>
    <row r="37" customFormat="false" ht="36" hidden="false" customHeight="true" outlineLevel="0" collapsed="false">
      <c r="A37" s="14" t="n">
        <f aca="false">$C$3+30</f>
        <v>46357</v>
      </c>
      <c r="B37" s="15" t="str">
        <f aca="false">CHOOSE(WEEKDAY(A37),"dom","seg","ter","qua","qui","sex","sáb")</f>
        <v>ter</v>
      </c>
      <c r="C37" s="16"/>
      <c r="D37" s="16"/>
      <c r="E37" s="16"/>
      <c r="F37" s="16"/>
      <c r="G37" s="16"/>
      <c r="H37" s="17"/>
      <c r="I37" s="17"/>
      <c r="J37" s="16"/>
      <c r="K37" s="17"/>
    </row>
    <row r="39" customFormat="false" ht="15" hidden="false" customHeight="false" outlineLevel="0" collapsed="false">
      <c r="A39" s="18" t="s">
        <v>32</v>
      </c>
    </row>
  </sheetData>
  <mergeCells count="1">
    <mergeCell ref="A3:B3"/>
  </mergeCells>
  <conditionalFormatting sqref="A7:B37">
    <cfRule type="expression" priority="2" aboveAverage="0" equalAverage="0" bottom="0" percent="0" rank="0" text="" dxfId="0">
      <formula>OR(WEEKDAY($A7)=1,WEEKDAY($A7)=7)</formula>
    </cfRule>
  </conditionalFormatting>
  <conditionalFormatting sqref="J7:J37">
    <cfRule type="expression" priority="3" aboveAverage="0" equalAverage="0" bottom="0" percent="0" rank="0" text="" dxfId="1">
      <formula>$J7="Publicado"</formula>
    </cfRule>
  </conditionalFormatting>
  <dataValidations count="4">
    <dataValidation allowBlank="true" errorStyle="stop" operator="between" showDropDown="false" showErrorMessage="false" showInputMessage="false" sqref="E7:E37" type="list">
      <formula1>"Reels,Carrossel,Estático,Stories"</formula1>
      <formula2>0</formula2>
    </dataValidation>
    <dataValidation allowBlank="true" errorStyle="stop" operator="between" showDropDown="false" showErrorMessage="false" showInputMessage="false" sqref="F7:F37" type="list">
      <formula1>"Topo (atrair),Meio (confiança),Fundo (vender)"</formula1>
      <formula2>0</formula2>
    </dataValidation>
    <dataValidation allowBlank="true" errorStyle="stop" operator="between" showDropDown="false" showErrorMessage="false" showInputMessage="false" sqref="J7:J37" type="list">
      <formula1>"Ideia,Planejado,Em produção,Aprovado,Publicado"</formula1>
      <formula2>0</formula2>
    </dataValidation>
    <dataValidation allowBlank="true" errorStyle="stop" operator="between" showDropDown="false" showErrorMessage="false" showInputMessage="false" sqref="D7:D37" type="list">
      <formula1>"Instagram,Facebook,Instagram + Facebook,TikTok,LinkedIn"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9"/>
    <col collapsed="false" customWidth="true" hidden="false" outlineLevel="0" max="5" min="4" style="0" width="12"/>
    <col collapsed="false" customWidth="true" hidden="false" outlineLevel="0" max="6" min="6" style="0" width="17"/>
    <col collapsed="false" customWidth="true" hidden="false" outlineLevel="0" max="7" min="7" style="0" width="16"/>
    <col collapsed="false" customWidth="true" hidden="false" outlineLevel="0" max="8" min="8" style="0" width="34"/>
    <col collapsed="false" customWidth="true" hidden="false" outlineLevel="0" max="9" min="9" style="0" width="46"/>
    <col collapsed="false" customWidth="true" hidden="false" outlineLevel="0" max="10" min="10" style="0" width="13"/>
    <col collapsed="false" customWidth="true" hidden="false" outlineLevel="0" max="11" min="11" style="0" width="24"/>
  </cols>
  <sheetData>
    <row r="1" customFormat="false" ht="19.7" hidden="false" customHeight="false" outlineLevel="0" collapsed="false">
      <c r="A1" s="8" t="s">
        <v>33</v>
      </c>
    </row>
    <row r="3" customFormat="false" ht="15" hidden="false" customHeight="false" outlineLevel="0" collapsed="false">
      <c r="A3" s="9" t="s">
        <v>16</v>
      </c>
      <c r="B3" s="9"/>
      <c r="C3" s="10" t="n">
        <v>46328</v>
      </c>
      <c r="E3" s="11" t="s">
        <v>17</v>
      </c>
      <c r="F3" s="11" t="s">
        <v>18</v>
      </c>
      <c r="G3" s="11" t="s">
        <v>19</v>
      </c>
      <c r="H3" s="11" t="s">
        <v>20</v>
      </c>
    </row>
    <row r="4" customFormat="false" ht="17.35" hidden="false" customHeight="false" outlineLevel="0" collapsed="false">
      <c r="E4" s="12" t="n">
        <f aca="false">COUNTA(H7:H13)</f>
        <v>6</v>
      </c>
      <c r="F4" s="12" t="n">
        <f aca="false">COUNTIF(J7:J13,"Aprovado")+COUNTIF(J7:J13,"Publicado")</f>
        <v>2</v>
      </c>
      <c r="G4" s="12" t="n">
        <f aca="false">COUNTIF(J7:J13,"Publicado")</f>
        <v>0</v>
      </c>
      <c r="H4" s="12" t="str">
        <f aca="false">COUNTIF(F7:F13,"Topo*")&amp;" · "&amp;COUNTIF(F7:F13,"Meio*")&amp;" · "&amp;COUNTIF(F7:F13,"Fundo*")</f>
        <v>2 · 2 · 2</v>
      </c>
    </row>
    <row r="6" customFormat="false" ht="27.75" hidden="false" customHeight="true" outlineLevel="0" collapsed="false">
      <c r="A6" s="13" t="s">
        <v>21</v>
      </c>
      <c r="B6" s="13" t="s">
        <v>22</v>
      </c>
      <c r="C6" s="13" t="s">
        <v>23</v>
      </c>
      <c r="D6" s="13" t="s">
        <v>24</v>
      </c>
      <c r="E6" s="13" t="s">
        <v>25</v>
      </c>
      <c r="F6" s="13" t="s">
        <v>26</v>
      </c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</row>
    <row r="7" customFormat="false" ht="36" hidden="false" customHeight="true" outlineLevel="0" collapsed="false">
      <c r="A7" s="14" t="n">
        <f aca="false">$C$3+0</f>
        <v>46328</v>
      </c>
      <c r="B7" s="15" t="str">
        <f aca="false">CHOOSE(WEEKDAY(A7),"dom","seg","ter","qua","qui","sex","sáb")</f>
        <v>seg</v>
      </c>
      <c r="C7" s="16" t="s">
        <v>34</v>
      </c>
      <c r="D7" s="16" t="s">
        <v>35</v>
      </c>
      <c r="E7" s="16" t="s">
        <v>36</v>
      </c>
      <c r="F7" s="16" t="s">
        <v>37</v>
      </c>
      <c r="G7" s="16" t="s">
        <v>38</v>
      </c>
      <c r="H7" s="17" t="s">
        <v>39</v>
      </c>
      <c r="I7" s="17" t="s">
        <v>40</v>
      </c>
      <c r="J7" s="16" t="s">
        <v>41</v>
      </c>
      <c r="K7" s="17"/>
    </row>
    <row r="8" customFormat="false" ht="36" hidden="false" customHeight="true" outlineLevel="0" collapsed="false">
      <c r="A8" s="14" t="n">
        <f aca="false">$C$3+1</f>
        <v>46329</v>
      </c>
      <c r="B8" s="15" t="str">
        <f aca="false">CHOOSE(WEEKDAY(A8),"dom","seg","ter","qua","qui","sex","sáb")</f>
        <v>ter</v>
      </c>
      <c r="C8" s="16"/>
      <c r="D8" s="16"/>
      <c r="E8" s="16"/>
      <c r="F8" s="16"/>
      <c r="G8" s="16"/>
      <c r="H8" s="17"/>
      <c r="I8" s="17"/>
      <c r="J8" s="16"/>
      <c r="K8" s="17"/>
    </row>
    <row r="9" customFormat="false" ht="36" hidden="false" customHeight="true" outlineLevel="0" collapsed="false">
      <c r="A9" s="14" t="n">
        <f aca="false">$C$3+2</f>
        <v>46330</v>
      </c>
      <c r="B9" s="15" t="str">
        <f aca="false">CHOOSE(WEEKDAY(A9),"dom","seg","ter","qua","qui","sex","sáb")</f>
        <v>qua</v>
      </c>
      <c r="C9" s="16" t="s">
        <v>42</v>
      </c>
      <c r="D9" s="16" t="s">
        <v>35</v>
      </c>
      <c r="E9" s="16" t="s">
        <v>43</v>
      </c>
      <c r="F9" s="16" t="s">
        <v>44</v>
      </c>
      <c r="G9" s="16" t="s">
        <v>45</v>
      </c>
      <c r="H9" s="17" t="s">
        <v>46</v>
      </c>
      <c r="I9" s="17" t="s">
        <v>47</v>
      </c>
      <c r="J9" s="16" t="s">
        <v>41</v>
      </c>
      <c r="K9" s="17"/>
    </row>
    <row r="10" customFormat="false" ht="36" hidden="false" customHeight="true" outlineLevel="0" collapsed="false">
      <c r="A10" s="14" t="n">
        <f aca="false">$C$3+3</f>
        <v>46331</v>
      </c>
      <c r="B10" s="15" t="str">
        <f aca="false">CHOOSE(WEEKDAY(A10),"dom","seg","ter","qua","qui","sex","sáb")</f>
        <v>qui</v>
      </c>
      <c r="C10" s="16" t="s">
        <v>48</v>
      </c>
      <c r="D10" s="16" t="s">
        <v>35</v>
      </c>
      <c r="E10" s="16" t="s">
        <v>49</v>
      </c>
      <c r="F10" s="16" t="s">
        <v>50</v>
      </c>
      <c r="G10" s="16" t="s">
        <v>51</v>
      </c>
      <c r="H10" s="17" t="s">
        <v>52</v>
      </c>
      <c r="I10" s="17" t="s">
        <v>53</v>
      </c>
      <c r="J10" s="16" t="s">
        <v>54</v>
      </c>
      <c r="K10" s="17" t="s">
        <v>55</v>
      </c>
    </row>
    <row r="11" customFormat="false" ht="36" hidden="false" customHeight="true" outlineLevel="0" collapsed="false">
      <c r="A11" s="14" t="n">
        <f aca="false">$C$3+4</f>
        <v>46332</v>
      </c>
      <c r="B11" s="15" t="str">
        <f aca="false">CHOOSE(WEEKDAY(A11),"dom","seg","ter","qua","qui","sex","sáb")</f>
        <v>sex</v>
      </c>
      <c r="C11" s="16" t="s">
        <v>42</v>
      </c>
      <c r="D11" s="16" t="s">
        <v>56</v>
      </c>
      <c r="E11" s="16" t="s">
        <v>57</v>
      </c>
      <c r="F11" s="16" t="s">
        <v>44</v>
      </c>
      <c r="G11" s="16" t="s">
        <v>58</v>
      </c>
      <c r="H11" s="17" t="s">
        <v>59</v>
      </c>
      <c r="I11" s="17" t="s">
        <v>60</v>
      </c>
      <c r="J11" s="16" t="s">
        <v>61</v>
      </c>
      <c r="K11" s="17"/>
    </row>
    <row r="12" customFormat="false" ht="36" hidden="false" customHeight="true" outlineLevel="0" collapsed="false">
      <c r="A12" s="14" t="n">
        <f aca="false">$C$3+5</f>
        <v>46333</v>
      </c>
      <c r="B12" s="15" t="str">
        <f aca="false">CHOOSE(WEEKDAY(A12),"dom","seg","ter","qua","qui","sex","sáb")</f>
        <v>sáb</v>
      </c>
      <c r="C12" s="16" t="s">
        <v>34</v>
      </c>
      <c r="D12" s="16" t="s">
        <v>35</v>
      </c>
      <c r="E12" s="16" t="s">
        <v>36</v>
      </c>
      <c r="F12" s="16" t="s">
        <v>37</v>
      </c>
      <c r="G12" s="16" t="s">
        <v>62</v>
      </c>
      <c r="H12" s="17" t="s">
        <v>63</v>
      </c>
      <c r="I12" s="17" t="s">
        <v>64</v>
      </c>
      <c r="J12" s="16" t="s">
        <v>65</v>
      </c>
      <c r="K12" s="17"/>
    </row>
    <row r="13" customFormat="false" ht="36" hidden="false" customHeight="true" outlineLevel="0" collapsed="false">
      <c r="A13" s="14" t="n">
        <f aca="false">$C$3+6</f>
        <v>46334</v>
      </c>
      <c r="B13" s="15" t="str">
        <f aca="false">CHOOSE(WEEKDAY(A13),"dom","seg","ter","qua","qui","sex","sáb")</f>
        <v>dom</v>
      </c>
      <c r="C13" s="16" t="s">
        <v>66</v>
      </c>
      <c r="D13" s="16" t="s">
        <v>35</v>
      </c>
      <c r="E13" s="16" t="s">
        <v>43</v>
      </c>
      <c r="F13" s="16" t="s">
        <v>50</v>
      </c>
      <c r="G13" s="16" t="s">
        <v>67</v>
      </c>
      <c r="H13" s="17" t="s">
        <v>68</v>
      </c>
      <c r="I13" s="17" t="s">
        <v>69</v>
      </c>
      <c r="J13" s="16" t="s">
        <v>54</v>
      </c>
      <c r="K13" s="17"/>
    </row>
    <row r="15" customFormat="false" ht="15" hidden="false" customHeight="false" outlineLevel="0" collapsed="false">
      <c r="A15" s="18" t="s">
        <v>32</v>
      </c>
    </row>
  </sheetData>
  <mergeCells count="1">
    <mergeCell ref="A3:B3"/>
  </mergeCells>
  <conditionalFormatting sqref="A7:B13">
    <cfRule type="expression" priority="2" aboveAverage="0" equalAverage="0" bottom="0" percent="0" rank="0" text="" dxfId="0">
      <formula>OR(WEEKDAY($A7)=1,WEEKDAY($A7)=7)</formula>
    </cfRule>
  </conditionalFormatting>
  <conditionalFormatting sqref="J7:J13">
    <cfRule type="expression" priority="3" aboveAverage="0" equalAverage="0" bottom="0" percent="0" rank="0" text="" dxfId="1">
      <formula>$J7="Publicado"</formula>
    </cfRule>
  </conditionalFormatting>
  <dataValidations count="4">
    <dataValidation allowBlank="true" errorStyle="stop" operator="between" showDropDown="false" showErrorMessage="false" showInputMessage="false" sqref="E7:E13" type="list">
      <formula1>"Reels,Carrossel,Estático,Stories"</formula1>
      <formula2>0</formula2>
    </dataValidation>
    <dataValidation allowBlank="true" errorStyle="stop" operator="between" showDropDown="false" showErrorMessage="false" showInputMessage="false" sqref="F7:F13" type="list">
      <formula1>"Topo (atrair),Meio (confiança),Fundo (vender)"</formula1>
      <formula2>0</formula2>
    </dataValidation>
    <dataValidation allowBlank="true" errorStyle="stop" operator="between" showDropDown="false" showErrorMessage="false" showInputMessage="false" sqref="J7:J13" type="list">
      <formula1>"Ideia,Planejado,Em produção,Aprovado,Publicado"</formula1>
      <formula2>0</formula2>
    </dataValidation>
    <dataValidation allowBlank="true" errorStyle="stop" operator="between" showDropDown="false" showErrorMessage="false" showInputMessage="false" sqref="D7:D13" type="list">
      <formula1>"Instagram,Facebook,Instagram + Facebook,TikTok,LinkedIn"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2026-10-23T16:49:38Z</dcterms:created>
  <dc:creator>openpyxl</dc:creator>
  <dc:description/>
  <dc:language>en-US</dc:language>
  <cp:lastModifiedBy/>
  <dcterms:modified xsi:type="dcterms:W3CDTF">2026-10-23T16:49:38Z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